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<sst xmlns="http://schemas.openxmlformats.org/spreadsheetml/2006/main" count="186" uniqueCount="93">
  <si>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</si>
  <si>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</si>
  <si>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</si>
  <si>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</si>
  <si>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</si>
  <si>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</si>
  <si>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</si>
  <si>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</si>
  <si>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</si>
  <si>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</si>
  <si>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</si>
  <si>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</si>
  <si>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</si>
  <si>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</si>
  <si>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</si>
  <si>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</si>
  <si>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</si>
  <si>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</si>
  <si>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</si>
  <si>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</si>
  <si>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</si>
  <si>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</si>
  <si>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</si>
  <si>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</si>
  <si>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</si>
  <si>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</si>
  <si>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</si>
  <si>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</si>
  <si>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</si>
  <si>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</si>
  <si>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</si>
  <si>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</si>
  <si>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</si>
  <si>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</si>
  <si>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</si>
  <si>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</si>
  <si>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</si>
  <si>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</si>
  <si>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</si>
  <si>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</si>
  <si>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</si>
  <si>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</si>
  <si>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</si>
  <si>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</si>
  <si>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</si>
  <si>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</si>
  <si>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</si>
  <si>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</si>
  <si>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</si>
  <si>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</si>
  <si>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</si>
  <si>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</si>
  <si>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</si>
  <si>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</si>
  <si>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</si>
  <si>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</si>
  <si>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</si>
  <si>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</si>
  <si>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</si>
  <si>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</si>
  <si>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</si>
  <si>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</si>
  <si>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</si>
  <si>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</si>
  <si>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</si>
  <si>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</si>
  <si>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</si>
  <si>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</si>
  <si>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</si>
  <si>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</si>
  <si>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</si>
  <si>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</si>
  <si>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</si>
  <si>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</si>
  <si>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</si>
  <si>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</si>
  <si>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</si>
  <si>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</si>
  <si>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</si>
  <si>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</si>
  <si>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</si>
  <si>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</si>
  <si>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</si>
  <si>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</si>
  <si>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</si>
  <si>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</si>
  <si>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</si>
  <si>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</si>
  <si>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04.04.2017</t>
    </r>
    <r>
      <rPr>
        <sz val="10"/>
        <rFont val="Times New Roman"/>
        <family val="1"/>
      </rPr>
      <t xml:space="preserve"> (тис.грн.)</t>
    </r>
  </si>
  <si>
    <t>план на січень-квітень 2017р.</t>
  </si>
  <si>
    <t>станом на 05.04.2017</t>
  </si>
  <si>
    <r>
      <t xml:space="preserve">станом на 05.04.2017р.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</si>
  <si>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05.04.2017р.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</si>
</sst>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5.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7105303"/>
        <c:axId val="47856284"/>
      </c:lineChart>
      <c:catAx>
        <c:axId val="27105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56284"/>
        <c:crosses val="autoZero"/>
        <c:auto val="0"/>
        <c:lblOffset val="100"/>
        <c:tickLblSkip val="1"/>
        <c:noMultiLvlLbl val="0"/>
      </c:catAx>
      <c:valAx>
        <c:axId val="478562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053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5654957"/>
        <c:axId val="48925338"/>
      </c:lineChart>
      <c:catAx>
        <c:axId val="456549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25338"/>
        <c:crosses val="autoZero"/>
        <c:auto val="0"/>
        <c:lblOffset val="100"/>
        <c:tickLblSkip val="1"/>
        <c:noMultiLvlLbl val="0"/>
      </c:catAx>
      <c:valAx>
        <c:axId val="489253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5495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9548659"/>
        <c:axId val="8475656"/>
      </c:lineChart>
      <c:catAx>
        <c:axId val="95486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75656"/>
        <c:crosses val="autoZero"/>
        <c:auto val="0"/>
        <c:lblOffset val="100"/>
        <c:tickLblSkip val="1"/>
        <c:noMultiLvlLbl val="0"/>
      </c:catAx>
      <c:valAx>
        <c:axId val="84756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486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4467433"/>
        <c:axId val="14487142"/>
      </c:lineChart>
      <c:catAx>
        <c:axId val="444674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87142"/>
        <c:crosses val="autoZero"/>
        <c:auto val="0"/>
        <c:lblOffset val="100"/>
        <c:tickLblSkip val="1"/>
        <c:noMultiLvlLbl val="0"/>
      </c:catAx>
      <c:valAx>
        <c:axId val="144871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674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473935"/>
        <c:axId val="36982068"/>
      </c:bar3DChart>
      <c:catAx>
        <c:axId val="17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82068"/>
        <c:crosses val="autoZero"/>
        <c:auto val="1"/>
        <c:lblOffset val="100"/>
        <c:tickLblSkip val="1"/>
        <c:noMultiLvlLbl val="0"/>
      </c:catAx>
      <c:valAx>
        <c:axId val="36982068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7393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847013"/>
        <c:axId val="30515186"/>
      </c:bar3DChart>
      <c:catAx>
        <c:axId val="65847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15186"/>
        <c:crosses val="autoZero"/>
        <c:auto val="1"/>
        <c:lblOffset val="100"/>
        <c:tickLblSkip val="1"/>
        <c:noMultiLvlLbl val="0"/>
      </c:catAx>
      <c:valAx>
        <c:axId val="30515186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47013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316 006,9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-101 982,3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-101 410,2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selection activeCell="E51" sqref="E51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69">
        <f>C4-E4</f>
        <v>5.099999999999994</v>
      </c>
      <c r="E4" s="69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0" ref="M4:M22">N4-B4-C4-F4-G4-H4-I4-J4-K4-L4</f>
        <v>15.049999999999727</v>
      </c>
      <c r="N4" s="69">
        <v>4692.95</v>
      </c>
      <c r="O4" s="69">
        <v>4700</v>
      </c>
      <c r="P4" s="3">
        <f aca="true" t="shared" si="1" ref="P4:P22">N4/O4</f>
        <v>0.9984999999999999</v>
      </c>
      <c r="Q4" s="2">
        <f>AVERAGE(N4:N5)</f>
        <v>4288.95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69">
        <f>C5-E5</f>
        <v>3.500000000000057</v>
      </c>
      <c r="E5" s="69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0"/>
        <v>12.449999999999818</v>
      </c>
      <c r="N5" s="69">
        <v>3884.95</v>
      </c>
      <c r="O5" s="69">
        <v>3500</v>
      </c>
      <c r="P5" s="3">
        <f t="shared" si="1"/>
        <v>1.1099857142857141</v>
      </c>
      <c r="Q5" s="2">
        <v>4289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2" ref="W5:W22">R5+S5+U5+T5+V5</f>
        <v>0</v>
      </c>
    </row>
    <row r="6" spans="1:23" ht="12.75">
      <c r="A6" s="10">
        <v>42830</v>
      </c>
      <c r="B6" s="69"/>
      <c r="C6" s="69"/>
      <c r="D6" s="69"/>
      <c r="E6" s="69"/>
      <c r="F6" s="78"/>
      <c r="G6" s="69"/>
      <c r="H6" s="87"/>
      <c r="I6" s="85"/>
      <c r="J6" s="85"/>
      <c r="K6" s="85"/>
      <c r="L6" s="85"/>
      <c r="M6" s="69">
        <f t="shared" si="0"/>
        <v>0</v>
      </c>
      <c r="N6" s="69"/>
      <c r="O6" s="69">
        <v>4500</v>
      </c>
      <c r="P6" s="3">
        <f t="shared" si="1"/>
        <v>0</v>
      </c>
      <c r="Q6" s="2">
        <v>4289</v>
      </c>
      <c r="R6" s="77"/>
      <c r="S6" s="78"/>
      <c r="T6" s="79"/>
      <c r="U6" s="130"/>
      <c r="V6" s="131"/>
      <c r="W6" s="74">
        <f t="shared" si="2"/>
        <v>0</v>
      </c>
    </row>
    <row r="7" spans="1:23" ht="12.75">
      <c r="A7" s="10">
        <v>42831</v>
      </c>
      <c r="B7" s="84"/>
      <c r="C7" s="69"/>
      <c r="D7" s="69"/>
      <c r="E7" s="69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4800</v>
      </c>
      <c r="P7" s="3">
        <f t="shared" si="1"/>
        <v>0</v>
      </c>
      <c r="Q7" s="2">
        <v>4289</v>
      </c>
      <c r="R7" s="77"/>
      <c r="S7" s="78"/>
      <c r="T7" s="79"/>
      <c r="U7" s="130"/>
      <c r="V7" s="131"/>
      <c r="W7" s="74">
        <f t="shared" si="2"/>
        <v>0</v>
      </c>
    </row>
    <row r="8" spans="1:23" ht="12.75">
      <c r="A8" s="10">
        <v>42832</v>
      </c>
      <c r="B8" s="69"/>
      <c r="C8" s="80"/>
      <c r="D8" s="80"/>
      <c r="E8" s="80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7500</v>
      </c>
      <c r="P8" s="3">
        <f t="shared" si="1"/>
        <v>0</v>
      </c>
      <c r="Q8" s="2">
        <v>4289</v>
      </c>
      <c r="R8" s="77"/>
      <c r="S8" s="78"/>
      <c r="T8" s="76"/>
      <c r="U8" s="128"/>
      <c r="V8" s="129"/>
      <c r="W8" s="74">
        <f t="shared" si="2"/>
        <v>0</v>
      </c>
    </row>
    <row r="9" spans="1:23" ht="12.75">
      <c r="A9" s="10">
        <v>42835</v>
      </c>
      <c r="B9" s="69"/>
      <c r="C9" s="80"/>
      <c r="D9" s="80"/>
      <c r="E9" s="80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3400</v>
      </c>
      <c r="P9" s="3">
        <f t="shared" si="1"/>
        <v>0</v>
      </c>
      <c r="Q9" s="2">
        <v>4289</v>
      </c>
      <c r="R9" s="77"/>
      <c r="S9" s="78"/>
      <c r="T9" s="76"/>
      <c r="U9" s="128"/>
      <c r="V9" s="129"/>
      <c r="W9" s="74">
        <f t="shared" si="2"/>
        <v>0</v>
      </c>
    </row>
    <row r="10" spans="1:23" ht="12.75">
      <c r="A10" s="10">
        <v>42836</v>
      </c>
      <c r="B10" s="69"/>
      <c r="C10" s="80"/>
      <c r="D10" s="80"/>
      <c r="E10" s="80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5200</v>
      </c>
      <c r="P10" s="3">
        <f t="shared" si="1"/>
        <v>0</v>
      </c>
      <c r="Q10" s="2">
        <v>4289</v>
      </c>
      <c r="R10" s="77"/>
      <c r="S10" s="78"/>
      <c r="T10" s="76"/>
      <c r="U10" s="128"/>
      <c r="V10" s="129"/>
      <c r="W10" s="74">
        <f>R10+S10+U10+T10+V10</f>
        <v>0</v>
      </c>
    </row>
    <row r="11" spans="1:23" ht="12.75">
      <c r="A11" s="10">
        <v>42837</v>
      </c>
      <c r="B11" s="69"/>
      <c r="C11" s="80"/>
      <c r="D11" s="80"/>
      <c r="E11" s="80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4800</v>
      </c>
      <c r="P11" s="3">
        <f t="shared" si="1"/>
        <v>0</v>
      </c>
      <c r="Q11" s="2">
        <v>4289</v>
      </c>
      <c r="R11" s="75"/>
      <c r="S11" s="69"/>
      <c r="T11" s="76"/>
      <c r="U11" s="128"/>
      <c r="V11" s="129"/>
      <c r="W11" s="74">
        <f t="shared" si="2"/>
        <v>0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1"/>
        <v>0</v>
      </c>
      <c r="Q12" s="2">
        <v>4289</v>
      </c>
      <c r="R12" s="75"/>
      <c r="S12" s="69"/>
      <c r="T12" s="76"/>
      <c r="U12" s="128"/>
      <c r="V12" s="129"/>
      <c r="W12" s="74">
        <f t="shared" si="2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1"/>
        <v>0</v>
      </c>
      <c r="Q13" s="2">
        <v>4289</v>
      </c>
      <c r="R13" s="75"/>
      <c r="S13" s="69"/>
      <c r="T13" s="76"/>
      <c r="U13" s="128"/>
      <c r="V13" s="129"/>
      <c r="W13" s="74">
        <f t="shared" si="2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5000</v>
      </c>
      <c r="P14" s="3">
        <f t="shared" si="1"/>
        <v>0</v>
      </c>
      <c r="Q14" s="2">
        <v>4289</v>
      </c>
      <c r="R14" s="75"/>
      <c r="S14" s="69"/>
      <c r="T14" s="80"/>
      <c r="U14" s="128"/>
      <c r="V14" s="129"/>
      <c r="W14" s="74">
        <f t="shared" si="2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6500</v>
      </c>
      <c r="P15" s="3">
        <f>N15/O15</f>
        <v>0</v>
      </c>
      <c r="Q15" s="2">
        <v>4289</v>
      </c>
      <c r="R15" s="75"/>
      <c r="S15" s="69"/>
      <c r="T15" s="80"/>
      <c r="U15" s="128"/>
      <c r="V15" s="129"/>
      <c r="W15" s="74">
        <f t="shared" si="2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3600</v>
      </c>
      <c r="P16" s="3">
        <f t="shared" si="1"/>
        <v>0</v>
      </c>
      <c r="Q16" s="2">
        <v>4289</v>
      </c>
      <c r="R16" s="75"/>
      <c r="S16" s="69"/>
      <c r="T16" s="80"/>
      <c r="U16" s="128"/>
      <c r="V16" s="129"/>
      <c r="W16" s="74">
        <f t="shared" si="2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4700</v>
      </c>
      <c r="P17" s="3">
        <f t="shared" si="1"/>
        <v>0</v>
      </c>
      <c r="Q17" s="2">
        <v>4289</v>
      </c>
      <c r="R17" s="75"/>
      <c r="S17" s="69"/>
      <c r="T17" s="80"/>
      <c r="U17" s="128"/>
      <c r="V17" s="129"/>
      <c r="W17" s="74">
        <f t="shared" si="2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4289</v>
      </c>
      <c r="R18" s="75"/>
      <c r="S18" s="69"/>
      <c r="T18" s="76"/>
      <c r="U18" s="128"/>
      <c r="V18" s="129"/>
      <c r="W18" s="74">
        <f t="shared" si="2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0"/>
        <v>0</v>
      </c>
      <c r="N19" s="69"/>
      <c r="O19" s="69">
        <v>3600</v>
      </c>
      <c r="P19" s="3">
        <f t="shared" si="1"/>
        <v>0</v>
      </c>
      <c r="Q19" s="2">
        <v>4289</v>
      </c>
      <c r="R19" s="75"/>
      <c r="S19" s="69"/>
      <c r="T19" s="76"/>
      <c r="U19" s="128"/>
      <c r="V19" s="129"/>
      <c r="W19" s="74">
        <f t="shared" si="2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0"/>
        <v>0</v>
      </c>
      <c r="N20" s="69"/>
      <c r="O20" s="69">
        <v>8060</v>
      </c>
      <c r="P20" s="3">
        <f t="shared" si="1"/>
        <v>0</v>
      </c>
      <c r="Q20" s="2">
        <v>4289</v>
      </c>
      <c r="R20" s="75"/>
      <c r="S20" s="69"/>
      <c r="T20" s="76"/>
      <c r="U20" s="128"/>
      <c r="V20" s="129"/>
      <c r="W20" s="74">
        <f t="shared" si="2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10500</v>
      </c>
      <c r="P21" s="3">
        <f t="shared" si="1"/>
        <v>0</v>
      </c>
      <c r="Q21" s="2">
        <v>4289</v>
      </c>
      <c r="R21" s="81"/>
      <c r="S21" s="80"/>
      <c r="T21" s="76"/>
      <c r="U21" s="128"/>
      <c r="V21" s="129"/>
      <c r="W21" s="74">
        <f t="shared" si="2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16264.8</v>
      </c>
      <c r="P22" s="3">
        <f t="shared" si="1"/>
        <v>0</v>
      </c>
      <c r="Q22" s="2">
        <v>4289</v>
      </c>
      <c r="R22" s="81"/>
      <c r="S22" s="80"/>
      <c r="T22" s="76"/>
      <c r="U22" s="128"/>
      <c r="V22" s="129"/>
      <c r="W22" s="74">
        <f t="shared" si="2"/>
        <v>0</v>
      </c>
    </row>
    <row r="23" spans="1:23" ht="13.5" thickBot="1">
      <c r="A23" s="90" t="s">
        <v>28</v>
      </c>
      <c r="B23" s="92">
        <f aca="true" t="shared" si="3" ref="B23:O23">SUM(B4:B22)</f>
        <v>2592.5</v>
      </c>
      <c r="C23" s="92">
        <f t="shared" si="3"/>
        <v>546.3</v>
      </c>
      <c r="D23" s="115">
        <f t="shared" si="3"/>
        <v>8.600000000000051</v>
      </c>
      <c r="E23" s="115">
        <f t="shared" si="3"/>
        <v>537.6999999999999</v>
      </c>
      <c r="F23" s="92">
        <f t="shared" si="3"/>
        <v>99.1</v>
      </c>
      <c r="G23" s="92">
        <f t="shared" si="3"/>
        <v>261.1</v>
      </c>
      <c r="H23" s="92">
        <f t="shared" si="3"/>
        <v>1253.1999999999998</v>
      </c>
      <c r="I23" s="92">
        <f t="shared" si="3"/>
        <v>90.4</v>
      </c>
      <c r="J23" s="92">
        <f t="shared" si="3"/>
        <v>40.2</v>
      </c>
      <c r="K23" s="92">
        <f t="shared" si="3"/>
        <v>562.6</v>
      </c>
      <c r="L23" s="92">
        <f t="shared" si="3"/>
        <v>3105</v>
      </c>
      <c r="M23" s="91">
        <f t="shared" si="3"/>
        <v>27.499999999999545</v>
      </c>
      <c r="N23" s="91">
        <f t="shared" si="3"/>
        <v>8577.9</v>
      </c>
      <c r="O23" s="91">
        <f t="shared" si="3"/>
        <v>110624.8</v>
      </c>
      <c r="P23" s="93">
        <f>N23/O23</f>
        <v>0.07754047916922788</v>
      </c>
      <c r="Q23" s="2"/>
      <c r="R23" s="82">
        <f>SUM(R4:R22)</f>
        <v>124.5</v>
      </c>
      <c r="S23" s="82">
        <f>SUM(S4:S22)</f>
        <v>0</v>
      </c>
      <c r="T23" s="82">
        <f>SUM(T4:T22)</f>
        <v>0</v>
      </c>
      <c r="U23" s="117">
        <f>SUM(U4:U22)</f>
        <v>0</v>
      </c>
      <c r="V23" s="118"/>
      <c r="W23" s="82">
        <f>R23+S23+U23+T23+V23</f>
        <v>124.5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42830</v>
      </c>
      <c r="S28" s="124">
        <v>4700.00292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42830</v>
      </c>
      <c r="S38" s="123">
        <v>112535.74058999997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88</v>
      </c>
      <c r="P27" s="153"/>
    </row>
    <row r="28" spans="1:16" ht="30.75" customHeight="1">
      <c r="A28" s="166"/>
      <c r="B28" s="48" t="s">
        <v>89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112535.74058999997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1214.24</v>
      </c>
      <c r="H29" s="49">
        <v>4</v>
      </c>
      <c r="I29" s="49">
        <v>3</v>
      </c>
      <c r="J29" s="49"/>
      <c r="K29" s="49"/>
      <c r="L29" s="63">
        <f>H29+F29+D29+J29+B29</f>
        <v>16934</v>
      </c>
      <c r="M29" s="50">
        <f>C29+E29+G29+I29</f>
        <v>1509.02</v>
      </c>
      <c r="N29" s="51">
        <f>M29-L29</f>
        <v>-15424.98</v>
      </c>
      <c r="O29" s="156">
        <f>квітень!S28</f>
        <v>4700.00292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164779.9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43579.27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56649.8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5313.05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28180.16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7510.159999999975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316006.89999999997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1214.24</v>
      </c>
    </row>
    <row r="61" spans="1:3" ht="25.5">
      <c r="A61" s="83" t="s">
        <v>56</v>
      </c>
      <c r="B61" s="9">
        <f>H29</f>
        <v>4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2017-04-05T11:29:41Z</dcterms:modified>
  <cp:category/>
  <cp:version/>
  <cp:contentType/>
  <cp:contentStatus/>
</cp:coreProperties>
</file>